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Fond_mobility\statut\02_rozpocet\"/>
    </mc:Choice>
  </mc:AlternateContent>
  <bookViews>
    <workbookView xWindow="0" yWindow="0" windowWidth="12288" windowHeight="550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List1!$A$1:$G$41</definedName>
  </definedNames>
  <calcPr calcId="171027"/>
</workbook>
</file>

<file path=xl/calcChain.xml><?xml version="1.0" encoding="utf-8"?>
<calcChain xmlns="http://schemas.openxmlformats.org/spreadsheetml/2006/main">
  <c r="F22" i="1" l="1"/>
  <c r="G22" i="1"/>
  <c r="E22" i="1"/>
  <c r="D16" i="1" l="1"/>
  <c r="E16" i="1"/>
  <c r="F30" i="1" s="1"/>
  <c r="F16" i="1"/>
  <c r="G30" i="1" s="1"/>
  <c r="G16" i="1"/>
  <c r="C16" i="1"/>
  <c r="C28" i="1" s="1"/>
  <c r="C27" i="1" l="1"/>
  <c r="E5" i="1"/>
  <c r="D5" i="1"/>
  <c r="D28" i="1"/>
  <c r="G5" i="1"/>
  <c r="C5" i="1"/>
  <c r="F5" i="1"/>
  <c r="G28" i="1"/>
  <c r="F28" i="1"/>
  <c r="E28" i="1"/>
  <c r="E27" i="1" l="1"/>
  <c r="E31" i="1" s="1"/>
  <c r="G27" i="1"/>
  <c r="F27" i="1"/>
  <c r="F31" i="1" s="1"/>
  <c r="D27" i="1"/>
  <c r="G31" i="1" l="1"/>
</calcChain>
</file>

<file path=xl/sharedStrings.xml><?xml version="1.0" encoding="utf-8"?>
<sst xmlns="http://schemas.openxmlformats.org/spreadsheetml/2006/main" count="51" uniqueCount="51">
  <si>
    <t>Zůstatek</t>
  </si>
  <si>
    <t>v tis.Kč</t>
  </si>
  <si>
    <t>FOND MOBILITY - návrh rozpočtu pro rok 2019 a návrh střednědobého výhledu rozpočtu pro roky 2020-2021</t>
  </si>
  <si>
    <t>*) pro roky 2020 a neuvažuje se s nárůstem vozidel</t>
  </si>
  <si>
    <t xml:space="preserve">    - počet rezidentů s vozidlem Brno-střed rok 2019 - 30 200 rezidetní oprávnění z toho:</t>
  </si>
  <si>
    <t>Disponibilní (nevyčerpané) prostředky FM z minulých let</t>
  </si>
  <si>
    <t>2.1.1.</t>
  </si>
  <si>
    <t>2.1.2.</t>
  </si>
  <si>
    <t>a) Rezidenti (pracoviště Zvonařka)</t>
  </si>
  <si>
    <t>b) Abonenti (pracoviště Zvonařka)</t>
  </si>
  <si>
    <t>c) Ostatní</t>
  </si>
  <si>
    <t>Rezidentní a abonetní režim</t>
  </si>
  <si>
    <t>Návštěvnický režim</t>
  </si>
  <si>
    <t>b) Mobilní aplikace</t>
  </si>
  <si>
    <r>
      <t xml:space="preserve">Příjmy za porušení pravidel provozovatele vozidla 
</t>
    </r>
    <r>
      <rPr>
        <i/>
        <sz val="10"/>
        <color theme="1"/>
        <rFont val="Calibri"/>
        <family val="2"/>
        <charset val="238"/>
        <scheme val="minor"/>
      </rPr>
      <t>§ 125f Přestupek provozovatele vozidla - zákon č. 361/2000 Sb.o provozu na pozemních komunikacích a  - zákon č. 13/1997 Sb.o pozemních komunikacích, § 43 (3) =  identifikace přestupku cestou SOBD</t>
    </r>
  </si>
  <si>
    <t>2.1.3.</t>
  </si>
  <si>
    <t>b) VPS veřejné instituce</t>
  </si>
  <si>
    <r>
      <t xml:space="preserve">Poplatek za povolení k vjezdu s motorovým vozidlem do vybraných míst a částí města </t>
    </r>
    <r>
      <rPr>
        <sz val="11"/>
        <color theme="1"/>
        <rFont val="Calibri"/>
        <family val="2"/>
        <charset val="238"/>
        <scheme val="minor"/>
      </rPr>
      <t>(MPR, pol. 1346)</t>
    </r>
  </si>
  <si>
    <r>
      <rPr>
        <b/>
        <sz val="14"/>
        <color theme="1"/>
        <rFont val="Calibri"/>
        <family val="2"/>
        <charset val="238"/>
        <scheme val="minor"/>
      </rPr>
      <t xml:space="preserve">Příjmy ze zpoplatněných komunikací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(parkovné, § 2219 pol. 2111, RP karty - § 2219, pol. 2132, ÚZ 999)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Nařízení obce (zákon 13/1997) Zákon č. 13/1997 Sb. o pozemních komunikacích (§ 23), Nařízení statutárního města Brna č. 4/2011, kterým se vymezují místní komunikace nebo jejich úseky, jež lze užít ke stání vozidel jen po zaplacení ceny, Zákon č. 565/1990 Sb.o místních poplatcích § 14odst.2</t>
    </r>
  </si>
  <si>
    <t>a) neoprávněného zastavení nebo stání</t>
  </si>
  <si>
    <t>b) příjmy z neoprávněného vjezd do vymezených oblastí upravených vyhláškou</t>
  </si>
  <si>
    <t>3.1.</t>
  </si>
  <si>
    <t>CELKEM 2.1.2</t>
  </si>
  <si>
    <t>ZDROJE FM CELKEM</t>
  </si>
  <si>
    <t>POUŽITÍ FM CELKEM</t>
  </si>
  <si>
    <t>článek 2</t>
  </si>
  <si>
    <t>článek 3</t>
  </si>
  <si>
    <t>2.1.4.</t>
  </si>
  <si>
    <t>a) Stanoviště TAXI**)</t>
  </si>
  <si>
    <t>d) příjmy z kontrolního vážení vozidel**)</t>
  </si>
  <si>
    <t>c) příjmy z měření rychlosti projíždějících vozidel na území obce**)</t>
  </si>
  <si>
    <t xml:space="preserve">Příjmy za povolení užívání stanovišť TAXI služby a příjmy z vyhrazených parkovacích stání na základě uzavřených smluv </t>
  </si>
  <si>
    <t>a) Parkovací automaty, závorové systémy</t>
  </si>
  <si>
    <t>**) příjmy budou doplněny po rozhodnutí o zahájení projektu a schválení harmonogramu v orgánech města</t>
  </si>
  <si>
    <t xml:space="preserve">u příjmů a výdajů hodnota 0, a stejné hodnoty v letech 2019-2021 vychází z usnesení RMB 12/2017 schválení realizačního projektu, kdy byl schválen harmonogram realizace </t>
  </si>
  <si>
    <r>
      <t xml:space="preserve">Realizace opatření z Plánu udržitelné městské mobility </t>
    </r>
    <r>
      <rPr>
        <b/>
        <u/>
        <sz val="11"/>
        <color theme="1"/>
        <rFont val="Calibri"/>
        <family val="2"/>
        <charset val="238"/>
        <scheme val="minor"/>
      </rPr>
      <t>(akční plán)</t>
    </r>
  </si>
  <si>
    <t>3.4.</t>
  </si>
  <si>
    <t>11/2018-04/2019 bude návrh fondu aktualizován</t>
  </si>
  <si>
    <t xml:space="preserve">projektu na území MČ Brno-střed, po vyhodnocení se postupně bude projednávat možnost přistoupení dalších MČ, jakmile bude schválen nový harmonogram </t>
  </si>
  <si>
    <t>skutečnost 2017</t>
  </si>
  <si>
    <t>schválený rozpočet 2018</t>
  </si>
  <si>
    <t>FM - návrh rozpočtu 2019</t>
  </si>
  <si>
    <t>FM - výhled 2020</t>
  </si>
  <si>
    <t>FM - výhled 2021</t>
  </si>
  <si>
    <t>Článek statutu FM</t>
  </si>
  <si>
    <t>Běžné výdaje související s rezidentním parkováním</t>
  </si>
  <si>
    <t>CELKEM 2.1.3</t>
  </si>
  <si>
    <t>CELKEM 2.1.4</t>
  </si>
  <si>
    <t>rezidenti rok 2019 bude vydáno 30 200 x 600 = 18 120 tis. Kč</t>
  </si>
  <si>
    <t>abonenti rok 2019 bude vydáno 3 000 x 6 000 = 18 000 tis. Kč</t>
  </si>
  <si>
    <t>30 % rozdílu mezi příjmy dle Ćlánku 2.1.2. a běžnými výdaji dle Článku 3.4.1. - převod do rozpočtů městských částí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</si>
</sst>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3" fillId="0" borderId="0" xfId="0" applyFont="1"/>
    <xf numFmtId="3" fontId="3" fillId="0" borderId="1" xfId="0" applyNumberFormat="1" applyFont="1" applyBorder="1"/>
    <xf numFmtId="0" fontId="1" fillId="0" borderId="0" xfId="0" applyFont="1"/>
    <xf numFmtId="3" fontId="6" fillId="0" borderId="1" xfId="0" applyNumberFormat="1" applyFont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0" fillId="0" borderId="12" xfId="0" applyNumberFormat="1" applyBorder="1"/>
    <xf numFmtId="3" fontId="0" fillId="0" borderId="13" xfId="0" applyNumberFormat="1" applyBorder="1"/>
    <xf numFmtId="0" fontId="0" fillId="0" borderId="15" xfId="0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3" fontId="0" fillId="0" borderId="12" xfId="0" applyNumberFormat="1" applyFill="1" applyBorder="1"/>
    <xf numFmtId="3" fontId="0" fillId="0" borderId="7" xfId="0" applyNumberFormat="1" applyFill="1" applyBorder="1"/>
    <xf numFmtId="0" fontId="3" fillId="2" borderId="14" xfId="0" applyFont="1" applyFill="1" applyBorder="1" applyAlignment="1">
      <alignment vertical="center"/>
    </xf>
    <xf numFmtId="3" fontId="3" fillId="2" borderId="1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/>
    <xf numFmtId="0" fontId="1" fillId="0" borderId="5" xfId="0" applyFont="1" applyBorder="1" applyAlignment="1">
      <alignment vertical="center"/>
    </xf>
    <xf numFmtId="3" fontId="0" fillId="0" borderId="19" xfId="0" applyNumberFormat="1" applyBorder="1"/>
    <xf numFmtId="3" fontId="0" fillId="0" borderId="22" xfId="0" applyNumberFormat="1" applyBorder="1"/>
    <xf numFmtId="3" fontId="0" fillId="0" borderId="21" xfId="0" applyNumberFormat="1" applyBorder="1"/>
    <xf numFmtId="0" fontId="2" fillId="2" borderId="1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3" fontId="3" fillId="3" borderId="1" xfId="0" applyNumberFormat="1" applyFont="1" applyFill="1" applyBorder="1"/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0" fillId="3" borderId="1" xfId="0" applyNumberFormat="1" applyFill="1" applyBorder="1"/>
    <xf numFmtId="3" fontId="0" fillId="3" borderId="23" xfId="0" applyNumberFormat="1" applyFill="1" applyBorder="1"/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22" zoomScale="70" zoomScaleNormal="70" zoomScaleSheetLayoutView="70" workbookViewId="0">
      <selection activeCell="A3" sqref="A3"/>
    </sheetView>
  </sheetViews>
  <sheetFormatPr defaultRowHeight="14.4" x14ac:dyDescent="0.3"/>
  <cols>
    <col min="1" max="1" width="10.6640625" customWidth="1"/>
    <col min="2" max="2" width="119.5546875" customWidth="1"/>
    <col min="3" max="3" width="16.88671875" style="1" customWidth="1"/>
    <col min="4" max="4" width="15.88671875" style="1" customWidth="1"/>
    <col min="5" max="5" width="15.44140625" style="1" customWidth="1"/>
    <col min="6" max="6" width="14.88671875" style="1" customWidth="1"/>
    <col min="7" max="7" width="15.33203125" style="1" customWidth="1"/>
  </cols>
  <sheetData>
    <row r="1" spans="1:7" ht="15" thickBot="1" x14ac:dyDescent="0.35"/>
    <row r="2" spans="1:7" s="8" customFormat="1" ht="24.75" customHeight="1" thickBot="1" x14ac:dyDescent="0.4">
      <c r="A2" s="51" t="s">
        <v>2</v>
      </c>
      <c r="B2" s="52"/>
      <c r="C2" s="52"/>
      <c r="D2" s="52"/>
      <c r="E2" s="52"/>
      <c r="F2" s="52"/>
      <c r="G2" s="53"/>
    </row>
    <row r="3" spans="1:7" ht="18.600000000000001" thickBot="1" x14ac:dyDescent="0.4">
      <c r="G3" s="27" t="s">
        <v>1</v>
      </c>
    </row>
    <row r="4" spans="1:7" ht="51" customHeight="1" thickBot="1" x14ac:dyDescent="0.35">
      <c r="A4" s="11" t="s">
        <v>44</v>
      </c>
      <c r="B4" s="17"/>
      <c r="C4" s="46" t="s">
        <v>39</v>
      </c>
      <c r="D4" s="46" t="s">
        <v>40</v>
      </c>
      <c r="E4" s="46" t="s">
        <v>41</v>
      </c>
      <c r="F4" s="47" t="s">
        <v>42</v>
      </c>
      <c r="G4" s="47" t="s">
        <v>43</v>
      </c>
    </row>
    <row r="5" spans="1:7" s="6" customFormat="1" ht="24" customHeight="1" thickBot="1" x14ac:dyDescent="0.4">
      <c r="A5" s="41" t="s">
        <v>25</v>
      </c>
      <c r="B5" s="30" t="s">
        <v>23</v>
      </c>
      <c r="C5" s="31">
        <f>SUM(C16,C22,C26)</f>
        <v>55041</v>
      </c>
      <c r="D5" s="31">
        <f t="shared" ref="D5:G5" si="0">SUM(D16,D22,D26)</f>
        <v>56200</v>
      </c>
      <c r="E5" s="31">
        <f t="shared" si="0"/>
        <v>145620</v>
      </c>
      <c r="F5" s="31">
        <f t="shared" si="0"/>
        <v>149020</v>
      </c>
      <c r="G5" s="31">
        <f t="shared" si="0"/>
        <v>154020</v>
      </c>
    </row>
    <row r="6" spans="1:7" ht="18.600000000000001" thickBot="1" x14ac:dyDescent="0.35">
      <c r="A6" s="10" t="s">
        <v>6</v>
      </c>
      <c r="B6" s="26" t="s">
        <v>5</v>
      </c>
      <c r="C6" s="2"/>
      <c r="D6" s="2"/>
      <c r="E6" s="2"/>
      <c r="F6" s="2"/>
      <c r="G6" s="2"/>
    </row>
    <row r="7" spans="1:7" ht="59.4" x14ac:dyDescent="0.3">
      <c r="A7" s="56" t="s">
        <v>7</v>
      </c>
      <c r="B7" s="12" t="s">
        <v>18</v>
      </c>
      <c r="C7" s="15"/>
      <c r="D7" s="28"/>
      <c r="E7" s="15"/>
      <c r="F7" s="15"/>
      <c r="G7" s="15"/>
    </row>
    <row r="8" spans="1:7" x14ac:dyDescent="0.3">
      <c r="A8" s="57"/>
      <c r="B8" s="18" t="s">
        <v>11</v>
      </c>
      <c r="C8" s="4"/>
      <c r="D8" s="4"/>
      <c r="E8" s="4"/>
      <c r="F8" s="4"/>
      <c r="G8" s="4"/>
    </row>
    <row r="9" spans="1:7" x14ac:dyDescent="0.3">
      <c r="A9" s="57"/>
      <c r="B9" s="19" t="s">
        <v>8</v>
      </c>
      <c r="C9" s="4">
        <v>477</v>
      </c>
      <c r="D9" s="29">
        <v>2200</v>
      </c>
      <c r="E9" s="4">
        <v>18120</v>
      </c>
      <c r="F9" s="4">
        <v>18120</v>
      </c>
      <c r="G9" s="4">
        <v>18120</v>
      </c>
    </row>
    <row r="10" spans="1:7" x14ac:dyDescent="0.3">
      <c r="A10" s="57"/>
      <c r="B10" s="19" t="s">
        <v>9</v>
      </c>
      <c r="C10" s="4"/>
      <c r="D10" s="4"/>
      <c r="E10" s="4">
        <v>18000</v>
      </c>
      <c r="F10" s="4">
        <v>18000</v>
      </c>
      <c r="G10" s="4">
        <v>18000</v>
      </c>
    </row>
    <row r="11" spans="1:7" x14ac:dyDescent="0.3">
      <c r="A11" s="57"/>
      <c r="B11" s="19" t="s">
        <v>10</v>
      </c>
      <c r="C11" s="4"/>
      <c r="D11" s="4"/>
      <c r="E11" s="4">
        <v>3000</v>
      </c>
      <c r="F11" s="4">
        <v>3000</v>
      </c>
      <c r="G11" s="4">
        <v>3000</v>
      </c>
    </row>
    <row r="12" spans="1:7" x14ac:dyDescent="0.3">
      <c r="A12" s="57"/>
      <c r="B12" s="18" t="s">
        <v>12</v>
      </c>
      <c r="C12" s="4"/>
      <c r="D12" s="4"/>
      <c r="E12" s="4"/>
      <c r="F12" s="4"/>
      <c r="G12" s="4"/>
    </row>
    <row r="13" spans="1:7" x14ac:dyDescent="0.3">
      <c r="A13" s="57"/>
      <c r="B13" s="19" t="s">
        <v>32</v>
      </c>
      <c r="C13" s="3">
        <v>51724</v>
      </c>
      <c r="D13" s="4">
        <v>50000</v>
      </c>
      <c r="E13" s="4">
        <v>66000</v>
      </c>
      <c r="F13" s="4">
        <v>66000</v>
      </c>
      <c r="G13" s="4">
        <v>66000</v>
      </c>
    </row>
    <row r="14" spans="1:7" x14ac:dyDescent="0.3">
      <c r="A14" s="57"/>
      <c r="B14" s="19" t="s">
        <v>13</v>
      </c>
      <c r="C14" s="4"/>
      <c r="D14" s="4"/>
      <c r="E14" s="4">
        <v>34000</v>
      </c>
      <c r="F14" s="4">
        <v>34000</v>
      </c>
      <c r="G14" s="4">
        <v>34000</v>
      </c>
    </row>
    <row r="15" spans="1:7" ht="15" thickBot="1" x14ac:dyDescent="0.35">
      <c r="A15" s="57"/>
      <c r="B15" s="20" t="s">
        <v>17</v>
      </c>
      <c r="C15" s="16">
        <v>2840</v>
      </c>
      <c r="D15" s="16">
        <v>4000</v>
      </c>
      <c r="E15" s="16">
        <v>4000</v>
      </c>
      <c r="F15" s="16">
        <v>4000</v>
      </c>
      <c r="G15" s="16">
        <v>4000</v>
      </c>
    </row>
    <row r="16" spans="1:7" ht="18.600000000000001" thickBot="1" x14ac:dyDescent="0.4">
      <c r="A16" s="58"/>
      <c r="B16" s="21" t="s">
        <v>22</v>
      </c>
      <c r="C16" s="7">
        <f>SUM(C8:C15)</f>
        <v>55041</v>
      </c>
      <c r="D16" s="7">
        <f>SUM(D8:D15)</f>
        <v>56200</v>
      </c>
      <c r="E16" s="7">
        <f t="shared" ref="E16:G16" si="1">SUM(E8:E15)</f>
        <v>143120</v>
      </c>
      <c r="F16" s="7">
        <f t="shared" si="1"/>
        <v>143120</v>
      </c>
      <c r="G16" s="7">
        <f t="shared" si="1"/>
        <v>143120</v>
      </c>
    </row>
    <row r="17" spans="1:7" ht="45.6" x14ac:dyDescent="0.3">
      <c r="A17" s="56" t="s">
        <v>15</v>
      </c>
      <c r="B17" s="22" t="s">
        <v>14</v>
      </c>
      <c r="C17" s="15"/>
      <c r="D17" s="15"/>
      <c r="E17" s="15"/>
      <c r="F17" s="15"/>
      <c r="G17" s="15"/>
    </row>
    <row r="18" spans="1:7" ht="18.75" customHeight="1" x14ac:dyDescent="0.3">
      <c r="A18" s="57"/>
      <c r="B18" s="23" t="s">
        <v>19</v>
      </c>
      <c r="C18" s="4"/>
      <c r="D18" s="4"/>
      <c r="E18" s="4">
        <v>2000</v>
      </c>
      <c r="F18" s="4">
        <v>5000</v>
      </c>
      <c r="G18" s="4">
        <v>10000</v>
      </c>
    </row>
    <row r="19" spans="1:7" ht="18.75" customHeight="1" x14ac:dyDescent="0.3">
      <c r="A19" s="57"/>
      <c r="B19" s="23" t="s">
        <v>20</v>
      </c>
      <c r="C19" s="4"/>
      <c r="D19" s="4"/>
      <c r="E19" s="4">
        <v>500</v>
      </c>
      <c r="F19" s="4">
        <v>900</v>
      </c>
      <c r="G19" s="4">
        <v>900</v>
      </c>
    </row>
    <row r="20" spans="1:7" ht="18.75" customHeight="1" x14ac:dyDescent="0.3">
      <c r="A20" s="57"/>
      <c r="B20" s="23" t="s">
        <v>30</v>
      </c>
      <c r="C20" s="4"/>
      <c r="D20" s="4"/>
      <c r="E20" s="4"/>
      <c r="F20" s="4"/>
      <c r="G20" s="4"/>
    </row>
    <row r="21" spans="1:7" ht="18.75" customHeight="1" thickBot="1" x14ac:dyDescent="0.35">
      <c r="A21" s="57"/>
      <c r="B21" s="24" t="s">
        <v>29</v>
      </c>
      <c r="C21" s="16"/>
      <c r="D21" s="4"/>
      <c r="E21" s="16"/>
      <c r="F21" s="16"/>
      <c r="G21" s="16"/>
    </row>
    <row r="22" spans="1:7" ht="18.75" customHeight="1" thickBot="1" x14ac:dyDescent="0.4">
      <c r="A22" s="58"/>
      <c r="B22" s="42" t="s">
        <v>46</v>
      </c>
      <c r="C22" s="9"/>
      <c r="D22" s="7"/>
      <c r="E22" s="45">
        <f>E18+E19+E20+E21</f>
        <v>2500</v>
      </c>
      <c r="F22" s="45">
        <f t="shared" ref="F22:G22" si="2">F18+F19+F20+F21</f>
        <v>5900</v>
      </c>
      <c r="G22" s="45">
        <f t="shared" si="2"/>
        <v>10900</v>
      </c>
    </row>
    <row r="23" spans="1:7" ht="37.5" customHeight="1" x14ac:dyDescent="0.3">
      <c r="A23" s="56" t="s">
        <v>27</v>
      </c>
      <c r="B23" s="14" t="s">
        <v>31</v>
      </c>
      <c r="C23" s="15"/>
      <c r="D23" s="15"/>
      <c r="E23" s="15"/>
      <c r="F23" s="15"/>
      <c r="G23" s="15"/>
    </row>
    <row r="24" spans="1:7" ht="18.75" customHeight="1" x14ac:dyDescent="0.3">
      <c r="A24" s="57"/>
      <c r="B24" s="13" t="s">
        <v>28</v>
      </c>
      <c r="C24" s="4"/>
      <c r="D24" s="4"/>
      <c r="E24" s="4"/>
      <c r="F24" s="4"/>
      <c r="G24" s="4"/>
    </row>
    <row r="25" spans="1:7" ht="18.75" customHeight="1" thickBot="1" x14ac:dyDescent="0.35">
      <c r="A25" s="57"/>
      <c r="B25" s="25" t="s">
        <v>16</v>
      </c>
      <c r="C25" s="5"/>
      <c r="D25" s="5"/>
      <c r="E25" s="5"/>
      <c r="F25" s="5"/>
      <c r="G25" s="5"/>
    </row>
    <row r="26" spans="1:7" ht="18.75" customHeight="1" thickBot="1" x14ac:dyDescent="0.35">
      <c r="A26" s="58"/>
      <c r="B26" s="43" t="s">
        <v>47</v>
      </c>
      <c r="C26" s="2"/>
      <c r="D26" s="2"/>
      <c r="E26" s="2"/>
      <c r="F26" s="2"/>
      <c r="G26" s="2"/>
    </row>
    <row r="27" spans="1:7" s="6" customFormat="1" ht="37.5" customHeight="1" thickBot="1" x14ac:dyDescent="0.4">
      <c r="A27" s="32" t="s">
        <v>26</v>
      </c>
      <c r="B27" s="33" t="s">
        <v>24</v>
      </c>
      <c r="C27" s="31">
        <f>C28+C29+C30</f>
        <v>43178.7</v>
      </c>
      <c r="D27" s="31">
        <f t="shared" ref="D27:G27" si="3">D28+D29+D30</f>
        <v>54040</v>
      </c>
      <c r="E27" s="31">
        <f t="shared" si="3"/>
        <v>114884</v>
      </c>
      <c r="F27" s="31">
        <f t="shared" si="3"/>
        <v>143120</v>
      </c>
      <c r="G27" s="31">
        <f t="shared" si="3"/>
        <v>143120</v>
      </c>
    </row>
    <row r="28" spans="1:7" ht="32.25" customHeight="1" x14ac:dyDescent="0.3">
      <c r="A28" s="59" t="s">
        <v>36</v>
      </c>
      <c r="B28" s="37" t="s">
        <v>35</v>
      </c>
      <c r="C28" s="15">
        <f>0.7*(C16-C29)</f>
        <v>27678.699999999997</v>
      </c>
      <c r="D28" s="38">
        <f>0.7*(D16-D29)</f>
        <v>5040</v>
      </c>
      <c r="E28" s="15">
        <f>0.7*(E16-E29)</f>
        <v>65884</v>
      </c>
      <c r="F28" s="15">
        <f>0.7*(F16-F29)</f>
        <v>65884</v>
      </c>
      <c r="G28" s="15">
        <f>0.7*(G16-G29)</f>
        <v>65884</v>
      </c>
    </row>
    <row r="29" spans="1:7" ht="19.5" customHeight="1" thickBot="1" x14ac:dyDescent="0.35">
      <c r="A29" s="60"/>
      <c r="B29" s="44" t="s">
        <v>45</v>
      </c>
      <c r="C29" s="5">
        <v>15500</v>
      </c>
      <c r="D29" s="39">
        <v>49000</v>
      </c>
      <c r="E29" s="5">
        <v>49000</v>
      </c>
      <c r="F29" s="5">
        <v>49000</v>
      </c>
      <c r="G29" s="16">
        <v>49000</v>
      </c>
    </row>
    <row r="30" spans="1:7" ht="18.75" customHeight="1" thickBot="1" x14ac:dyDescent="0.35">
      <c r="A30" s="34" t="s">
        <v>21</v>
      </c>
      <c r="B30" s="48" t="s">
        <v>50</v>
      </c>
      <c r="C30" s="49"/>
      <c r="D30" s="50"/>
      <c r="E30" s="49"/>
      <c r="F30" s="2">
        <f>0.3*(E16-E29)</f>
        <v>28236</v>
      </c>
      <c r="G30" s="40">
        <f>0.3*(F16-F29)</f>
        <v>28236</v>
      </c>
    </row>
    <row r="31" spans="1:7" s="6" customFormat="1" ht="27.75" customHeight="1" thickBot="1" x14ac:dyDescent="0.4">
      <c r="A31" s="54" t="s">
        <v>0</v>
      </c>
      <c r="B31" s="55"/>
      <c r="C31" s="45"/>
      <c r="D31" s="45"/>
      <c r="E31" s="45">
        <f t="shared" ref="E31" si="4">E5-E27</f>
        <v>30736</v>
      </c>
      <c r="F31" s="45">
        <f>E31+F5-F27</f>
        <v>36636</v>
      </c>
      <c r="G31" s="45">
        <f>F31+G5-G27</f>
        <v>47536</v>
      </c>
    </row>
    <row r="32" spans="1:7" s="6" customFormat="1" ht="15" customHeight="1" x14ac:dyDescent="0.35">
      <c r="A32" s="35"/>
      <c r="B32" s="35"/>
      <c r="C32" s="36"/>
      <c r="D32" s="36"/>
      <c r="E32" s="36"/>
      <c r="F32" s="36"/>
      <c r="G32" s="36"/>
    </row>
    <row r="33" spans="1:7" s="6" customFormat="1" ht="15" customHeight="1" x14ac:dyDescent="0.35">
      <c r="A33" s="35"/>
      <c r="B33" s="35" t="s">
        <v>34</v>
      </c>
      <c r="C33" s="36"/>
      <c r="D33" s="36"/>
      <c r="E33" s="36"/>
      <c r="F33" s="36"/>
      <c r="G33" s="36"/>
    </row>
    <row r="34" spans="1:7" s="6" customFormat="1" ht="15" customHeight="1" x14ac:dyDescent="0.35">
      <c r="A34" s="35"/>
      <c r="B34" s="35" t="s">
        <v>38</v>
      </c>
      <c r="C34" s="36"/>
      <c r="D34" s="36"/>
      <c r="E34" s="36"/>
      <c r="F34" s="36"/>
      <c r="G34" s="36"/>
    </row>
    <row r="35" spans="1:7" s="6" customFormat="1" ht="15" customHeight="1" x14ac:dyDescent="0.35">
      <c r="A35" s="35"/>
      <c r="B35" s="35" t="s">
        <v>37</v>
      </c>
      <c r="C35" s="36"/>
      <c r="D35" s="36"/>
      <c r="E35" s="36"/>
      <c r="F35" s="36"/>
      <c r="G35" s="36"/>
    </row>
    <row r="36" spans="1:7" s="6" customFormat="1" ht="15" customHeight="1" x14ac:dyDescent="0.35">
      <c r="A36" s="35"/>
      <c r="B36" s="35"/>
      <c r="C36" s="36"/>
      <c r="D36" s="36"/>
      <c r="E36" s="36"/>
      <c r="F36" s="36"/>
      <c r="G36" s="36"/>
    </row>
    <row r="37" spans="1:7" x14ac:dyDescent="0.3">
      <c r="B37" t="s">
        <v>3</v>
      </c>
    </row>
    <row r="38" spans="1:7" x14ac:dyDescent="0.3">
      <c r="B38" t="s">
        <v>4</v>
      </c>
    </row>
    <row r="39" spans="1:7" x14ac:dyDescent="0.3">
      <c r="B39" t="s">
        <v>33</v>
      </c>
    </row>
    <row r="40" spans="1:7" x14ac:dyDescent="0.3">
      <c r="B40" t="s">
        <v>48</v>
      </c>
    </row>
    <row r="41" spans="1:7" x14ac:dyDescent="0.3">
      <c r="B41" t="s">
        <v>49</v>
      </c>
    </row>
  </sheetData>
  <mergeCells count="6">
    <mergeCell ref="A2:G2"/>
    <mergeCell ref="A31:B31"/>
    <mergeCell ref="A23:A26"/>
    <mergeCell ref="A17:A22"/>
    <mergeCell ref="A7:A16"/>
    <mergeCell ref="A28:A29"/>
  </mergeCells>
  <pageMargins left="0.7" right="0.5" top="0.45" bottom="0.42" header="0.3" footer="0.3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EE1424B6A23048AB108A8FA0310DCC" ma:contentTypeVersion="3" ma:contentTypeDescription="Vytvoří nový dokument" ma:contentTypeScope="" ma:versionID="aba88e5cf20224320b97169bdf048f1a">
  <xsd:schema xmlns:xsd="http://www.w3.org/2001/XMLSchema" xmlns:xs="http://www.w3.org/2001/XMLSchema" xmlns:p="http://schemas.microsoft.com/office/2006/metadata/properties" xmlns:ns2="fc3156d0-6477-4e59-85db-677a3ac3ddef" xmlns:ns3="282e3802-9563-498c-b72a-5c53dcbd9379" xmlns:ns4="f84d82ce-040e-4862-b8a1-65b7d5461d79" targetNamespace="http://schemas.microsoft.com/office/2006/metadata/properties" ma:root="true" ma:fieldsID="576d8ef65dd7b228f352137eac6ce4bf" ns2:_="" ns3:_="" ns4:_="">
    <xsd:import namespace="fc3156d0-6477-4e59-85db-677a3ac3ddef"/>
    <xsd:import namespace="282e3802-9563-498c-b72a-5c53dcbd9379"/>
    <xsd:import namespace="f84d82ce-040e-4862-b8a1-65b7d5461d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MB"/>
                <xsd:element ref="ns3:N_x00e1_zev_x0020_materi_x00e1_lu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e3802-9563-498c-b72a-5c53dcbd9379" elementFormDefault="qualified">
    <xsd:import namespace="http://schemas.microsoft.com/office/2006/documentManagement/types"/>
    <xsd:import namespace="http://schemas.microsoft.com/office/infopath/2007/PartnerControls"/>
    <xsd:element name="RMB" ma:index="11" ma:displayName="RMB" ma:list="{4661d655-69a6-47d3-b52d-dd184a6614f4}" ma:internalName="RMB" ma:showField="RMB">
      <xsd:simpleType>
        <xsd:restriction base="dms:Lookup"/>
      </xsd:simpleType>
    </xsd:element>
    <xsd:element name="N_x00e1_zev_x0020_materi_x00e1_lu" ma:index="12" ma:displayName="Název materiálu" ma:internalName="N_x00e1_zev_x0020_materi_x00e1_lu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d82ce-040e-4862-b8a1-65b7d5461d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MB xmlns="282e3802-9563-498c-b72a-5c53dcbd9379">22</RMB>
    <N_x00e1_zev_x0020_materi_x00e1_lu xmlns="282e3802-9563-498c-b72a-5c53dcbd9379">FM</N_x00e1_zev_x0020_materi_x00e1_lu>
    <_dlc_DocId xmlns="fc3156d0-6477-4e59-85db-677a3ac3ddef">K6F56YJ4D42X-543-1168</_dlc_DocId>
    <_dlc_DocIdUrl xmlns="fc3156d0-6477-4e59-85db-677a3ac3ddef">
      <Url>https://sharepoint.brno.cz/ORF/rozpocet/_layouts/15/DocIdRedir.aspx?ID=K6F56YJ4D42X-543-1168</Url>
      <Description>K6F56YJ4D42X-543-1168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02C202B-60C8-4057-AC34-65E9E66955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109C1-20DB-47BD-92D1-9700D0043F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282e3802-9563-498c-b72a-5c53dcbd9379"/>
    <ds:schemaRef ds:uri="f84d82ce-040e-4862-b8a1-65b7d5461d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E0E5CF-C670-4B52-A1B9-052179A193F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84d82ce-040e-4862-b8a1-65b7d5461d79"/>
    <ds:schemaRef ds:uri="282e3802-9563-498c-b72a-5c53dcbd9379"/>
    <ds:schemaRef ds:uri="fc3156d0-6477-4e59-85db-677a3ac3ddef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C8B9749-4866-4EC2-B54D-924713EFD46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kostalov</dc:creator>
  <cp:lastModifiedBy>Machalová Iva</cp:lastModifiedBy>
  <cp:lastPrinted>2018-05-31T10:35:36Z</cp:lastPrinted>
  <dcterms:created xsi:type="dcterms:W3CDTF">2018-05-28T10:51:15Z</dcterms:created>
  <dcterms:modified xsi:type="dcterms:W3CDTF">2018-06-04T07:36:31Z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0x010100C6EE1424B6A23048AB108A8FA0310DCC</vt:lpwstr>
  </property>
  <property fmtid="{D5CDD505-2E9C-101B-9397-08002B2CF9AE}" pid="3" name="_dlc_DocIdItemGuid">
    <vt:lpwstr>7036228c-c888-4a5e-861c-2872455c558d</vt:lpwstr>
  </property>
</Properties>
</file>